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115" windowHeight="9525" tabRatio="863" activeTab="7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9" i="65" l="1"/>
  <c r="B50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<sst xmlns="http://schemas.openxmlformats.org/spreadsheetml/2006/main" count="938" uniqueCount="669">
  <si>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</si>
  <si>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</si>
  <si>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</si>
  <si>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</si>
  <si>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</si>
  <si>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</si>
  <si>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</si>
  <si>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</si>
  <si>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</si>
  <si>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</si>
  <si>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</si>
  <si>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</si>
  <si>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</si>
  <si>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</si>
  <si>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</si>
  <si>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</si>
  <si>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</si>
  <si>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</si>
  <si>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</si>
  <si>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</si>
  <si>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</si>
  <si>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</si>
  <si>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</si>
  <si>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</si>
  <si>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</si>
  <si>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</si>
  <si>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</si>
  <si>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</si>
  <si>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</si>
  <si>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</si>
  <si>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</si>
  <si>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</si>
  <si>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</si>
  <si>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</si>
  <si>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</si>
  <si>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</si>
  <si>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</si>
  <si>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</si>
  <si>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</si>
  <si>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</si>
  <si>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</si>
  <si>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</si>
  <si>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</si>
  <si>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</si>
  <si>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</si>
  <si>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</si>
  <si>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</si>
  <si>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</si>
  <si>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</si>
  <si>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</si>
  <si>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</si>
  <si>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</si>
  <si>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</si>
  <si>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</si>
  <si>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</si>
  <si>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</si>
  <si>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</si>
  <si>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</si>
  <si>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</si>
  <si>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</si>
  <si>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</si>
  <si>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</si>
  <si>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</si>
  <si>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</si>
  <si>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</si>
  <si>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</si>
  <si>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</si>
  <si>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</si>
  <si>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</si>
  <si>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</si>
  <si>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</si>
  <si>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</si>
  <si>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</si>
  <si>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</si>
  <si>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</si>
  <si>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</si>
  <si>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</si>
  <si>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</si>
  <si>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</si>
  <si>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</si>
  <si>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</si>
  <si>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</si>
  <si>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</si>
  <si>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</si>
  <si>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</si>
  <si>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</si>
  <si>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</si>
  <si>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</si>
  <si>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</si>
  <si>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</si>
  <si>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</si>
  <si>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</si>
  <si>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</si>
  <si>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</si>
  <si>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</si>
  <si>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</si>
  <si>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</si>
  <si>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</si>
  <si>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</si>
  <si>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</si>
  <si>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</si>
  <si>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</si>
  <si>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</si>
  <si>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</si>
  <si>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</si>
  <si>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</si>
  <si>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</si>
  <si>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</si>
  <si>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</si>
  <si>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</si>
  <si>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</si>
  <si>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</si>
  <si>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</si>
  <si>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</si>
  <si>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</si>
  <si>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</si>
  <si>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</si>
  <si>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</si>
  <si>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</si>
  <si>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</si>
  <si>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</si>
  <si>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</si>
  <si>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</si>
  <si>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</si>
  <si>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</si>
  <si>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</si>
  <si>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</si>
  <si>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</si>
  <si>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</si>
  <si>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</si>
  <si>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</si>
  <si>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</si>
  <si>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</si>
  <si>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</si>
  <si>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</si>
  <si>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</si>
  <si>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</si>
  <si>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</si>
  <si>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</si>
  <si>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</si>
  <si>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</si>
  <si>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</si>
  <si>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</si>
  <si>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</si>
  <si>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</si>
  <si>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</si>
  <si>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</si>
  <si>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</si>
  <si>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</si>
  <si>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</si>
  <si>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</si>
  <si>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</si>
  <si>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</si>
  <si>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</si>
  <si>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</si>
  <si>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</si>
  <si>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</si>
  <si>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</si>
  <si>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</si>
  <si>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</si>
  <si>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</si>
  <si>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</si>
  <si>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</si>
  <si>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</si>
  <si>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</si>
  <si>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</si>
  <si>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</si>
  <si>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</si>
  <si>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</si>
  <si>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</si>
  <si>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</si>
  <si>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</si>
  <si>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</si>
  <si>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</si>
  <si>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</si>
  <si>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</si>
  <si>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</si>
  <si>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</si>
  <si>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</si>
  <si>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</si>
  <si>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</si>
  <si>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</si>
  <si>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</si>
  <si>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</si>
  <si>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</si>
  <si>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</si>
  <si>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</si>
  <si>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</si>
  <si>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</si>
  <si>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</si>
  <si>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</si>
  <si>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</si>
  <si>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</si>
  <si>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</si>
  <si>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</si>
  <si>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</si>
  <si>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</si>
  <si>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</si>
  <si>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</si>
  <si>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</si>
  <si>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</si>
  <si>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</si>
  <si>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</si>
  <si>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</si>
  <si>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</si>
  <si>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</si>
  <si>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</si>
  <si>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</si>
  <si>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</si>
  <si>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</si>
  <si>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</si>
  <si>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</si>
  <si>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</si>
  <si>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</si>
  <si>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</si>
  <si>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</si>
  <si>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</si>
  <si>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</si>
  <si>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</si>
  <si>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</si>
  <si>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</si>
  <si>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</si>
  <si>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</si>
  <si>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</si>
  <si>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</si>
  <si>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</si>
  <si>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</si>
  <si>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</si>
  <si>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</si>
  <si>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</si>
  <si>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</si>
  <si>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</si>
  <si>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</si>
  <si>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</si>
  <si>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</si>
  <si>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</si>
  <si>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</si>
  <si>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</si>
  <si>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</si>
  <si>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</si>
  <si>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</si>
  <si>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</si>
  <si>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</si>
  <si>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</si>
  <si>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</si>
  <si>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</si>
  <si>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</si>
  <si>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</si>
  <si>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</si>
  <si>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</si>
  <si>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</si>
  <si>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</si>
  <si>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</si>
  <si>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</si>
  <si>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</si>
  <si>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</si>
  <si>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</si>
  <si>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</si>
  <si>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</si>
  <si>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</si>
  <si>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</si>
  <si>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</si>
  <si>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</si>
  <si>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</si>
  <si>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</si>
  <si>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</si>
  <si>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</si>
  <si>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</si>
  <si>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</si>
  <si>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</si>
  <si>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</si>
  <si>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</si>
  <si>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</si>
  <si>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</si>
  <si>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</si>
  <si>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</si>
  <si>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</si>
  <si>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</si>
  <si>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</si>
  <si>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</si>
  <si>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</si>
  <si>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</si>
  <si>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</si>
  <si>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</si>
  <si>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</si>
  <si>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</si>
  <si>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</si>
  <si>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</si>
  <si>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</si>
  <si>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</si>
  <si>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</si>
  <si>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</si>
  <si>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</si>
  <si>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</si>
  <si>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</si>
  <si>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</si>
  <si>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</si>
  <si>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</si>
  <si>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</si>
  <si>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</si>
  <si>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</si>
  <si>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</si>
  <si>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</si>
  <si>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</si>
  <si>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</si>
  <si>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</si>
  <si>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</si>
  <si>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</si>
  <si>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</si>
  <si>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</si>
  <si>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</si>
  <si>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</si>
  <si>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</si>
  <si>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</si>
  <si>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</si>
  <si>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</si>
  <si>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</si>
  <si>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</si>
  <si>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</si>
  <si>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</si>
  <si>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</si>
  <si>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</si>
  <si>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</si>
  <si>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</si>
  <si>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</si>
  <si>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</si>
  <si>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</si>
  <si>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</si>
  <si>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</si>
  <si>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</si>
  <si>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</si>
  <si>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</si>
  <si>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</si>
  <si>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</si>
  <si>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</si>
  <si>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</si>
  <si>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</si>
  <si>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</si>
  <si>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</si>
  <si>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</si>
  <si>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</si>
  <si>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</si>
  <si>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</si>
  <si>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</si>
  <si>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</si>
  <si>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</si>
  <si>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</si>
  <si>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</si>
  <si>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</si>
  <si>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</si>
  <si>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</si>
  <si>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</si>
  <si>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</si>
  <si>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</si>
  <si>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</si>
  <si>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</si>
  <si>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</si>
  <si>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</si>
  <si>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</si>
  <si>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</si>
  <si>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</si>
  <si>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</si>
  <si>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</si>
  <si>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</si>
  <si>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</si>
  <si>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</si>
  <si>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</si>
  <si>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</si>
  <si>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</si>
  <si>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</si>
  <si>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</si>
  <si>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</si>
  <si>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</si>
  <si>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</si>
  <si>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</si>
  <si>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</si>
  <si>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</si>
  <si>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</si>
  <si>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</si>
  <si>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</si>
  <si>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</si>
  <si>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</si>
  <si>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</si>
  <si>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</si>
  <si>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</si>
  <si>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</si>
  <si>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</si>
  <si>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</si>
  <si>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</si>
  <si>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</si>
  <si>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</si>
  <si>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</si>
  <si>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</si>
  <si>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</si>
  <si>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</si>
  <si>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</si>
  <si>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</si>
  <si>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</si>
  <si>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</si>
  <si>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</si>
  <si>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</si>
  <si>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</si>
  <si>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</si>
  <si>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</si>
  <si>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</si>
  <si>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</si>
  <si>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</si>
  <si>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</si>
  <si>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</si>
  <si>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</si>
  <si>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</si>
  <si>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</si>
  <si>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</si>
  <si>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</si>
  <si>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</si>
  <si>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</si>
  <si>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</si>
  <si>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</si>
  <si>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</si>
  <si>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</si>
  <si>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</si>
  <si>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</si>
  <si>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</si>
  <si>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</si>
  <si>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</si>
  <si>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</si>
  <si>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</si>
  <si>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</si>
  <si>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</si>
  <si>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</si>
  <si>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</si>
  <si>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</si>
  <si>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</si>
  <si>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</si>
  <si>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</si>
  <si>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</si>
  <si>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</si>
  <si>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</si>
  <si>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</si>
  <si>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</si>
  <si>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</si>
  <si>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</si>
  <si>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</si>
  <si>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</si>
  <si>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</si>
  <si>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</si>
  <si>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</si>
  <si>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</si>
  <si>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</si>
  <si>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</si>
  <si>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</si>
  <si>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</si>
  <si>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</si>
  <si>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</si>
  <si>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</si>
  <si>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</si>
  <si>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</si>
  <si>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</si>
  <si>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</si>
  <si>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</si>
  <si>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</si>
  <si>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</si>
  <si>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</si>
  <si>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</si>
  <si>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</si>
  <si>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</si>
  <si>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</si>
  <si>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</si>
  <si>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</si>
  <si>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</si>
  <si>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</si>
  <si>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</si>
  <si>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</si>
  <si>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</si>
  <si>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</si>
  <si>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</si>
  <si>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</si>
  <si>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</si>
  <si>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</si>
  <si>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</si>
  <si>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</si>
  <si>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</si>
  <si>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</si>
  <si>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</si>
  <si>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</si>
  <si>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</si>
  <si>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</si>
  <si>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</si>
  <si>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</si>
  <si>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</si>
  <si>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</si>
  <si>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</si>
  <si>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</si>
  <si>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</si>
  <si>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</si>
  <si>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</si>
  <si>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</si>
  <si>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</si>
  <si>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</si>
  <si>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</si>
  <si>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</si>
  <si>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</si>
  <si>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</si>
  <si>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</si>
  <si>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</si>
  <si>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</si>
  <si>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</si>
  <si>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</si>
  <si>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</si>
  <si>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</si>
  <si>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</si>
  <si>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</si>
  <si>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</si>
  <si>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</si>
  <si>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</si>
  <si>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</si>
  <si>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</si>
  <si>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</si>
  <si>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</si>
  <si>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</si>
  <si>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</si>
  <si>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</si>
  <si>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</si>
  <si>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</si>
  <si>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</si>
  <si>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</si>
  <si>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</si>
  <si>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</si>
  <si>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</si>
  <si>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</si>
  <si>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</si>
  <si>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</si>
  <si>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</si>
  <si>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</si>
  <si>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</si>
  <si>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</si>
  <si>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</si>
  <si>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</si>
  <si>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</si>
  <si>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</si>
  <si>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</si>
  <si>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</si>
  <si>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</si>
  <si>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</si>
  <si>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</si>
  <si>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</si>
  <si>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</si>
  <si>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</si>
  <si>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</si>
  <si>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</si>
  <si>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</si>
  <si>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</si>
  <si>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</si>
  <si>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</si>
  <si>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</si>
  <si>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</si>
  <si>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</si>
  <si>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</si>
  <si>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</si>
  <si>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</si>
  <si>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</si>
  <si>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</si>
  <si>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</si>
  <si>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</si>
  <si>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</si>
  <si>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</si>
  <si>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</si>
  <si>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</si>
  <si>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</si>
  <si>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</si>
  <si>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</si>
  <si>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</si>
  <si>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</si>
  <si>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</si>
  <si>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</si>
  <si>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</si>
  <si>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</si>
  <si>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</si>
  <si>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</si>
  <si>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</si>
  <si>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</si>
  <si>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</si>
  <si>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</si>
  <si>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</si>
  <si>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</si>
  <si>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</si>
  <si>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</si>
  <si>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</si>
  <si>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</si>
  <si>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</si>
  <si>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</si>
  <si>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</si>
  <si>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</si>
  <si>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</si>
  <si>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</si>
  <si>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</si>
  <si>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</si>
  <si>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</si>
  <si>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</si>
  <si>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</si>
  <si>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</si>
  <si>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</si>
  <si>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</si>
  <si>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</si>
  <si>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</si>
  <si>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</si>
  <si>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</si>
  <si>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</si>
  <si>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</si>
  <si>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</si>
  <si>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</si>
  <si>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</si>
  <si>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</si>
  <si>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</si>
  <si>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</si>
  <si>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</si>
  <si>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</si>
  <si>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</si>
  <si>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</si>
  <si>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</si>
  <si>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</si>
  <si>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</si>
  <si>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</si>
  <si>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</si>
  <si>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</si>
  <si>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</si>
  <si>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</si>
  <si>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</si>
  <si>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</si>
  <si>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</si>
  <si>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</si>
  <si>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</si>
  <si>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</si>
  <si>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</si>
  <si>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</si>
  <si>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</si>
  <si>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</si>
  <si>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</si>
  <si>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</si>
  <si>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</si>
  <si>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</si>
  <si>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</si>
  <si>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</si>
  <si>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</si>
  <si>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</si>
  <si>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</si>
  <si>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</si>
  <si>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</si>
  <si>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</si>
  <si>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</si>
  <si>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</si>
  <si>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</si>
  <si>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</si>
  <si>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</si>
  <si>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</si>
  <si>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</si>
  <si>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</si>
  <si>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</si>
  <si>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</si>
  <si>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</si>
  <si>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</si>
  <si>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</si>
  <si>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</si>
  <si>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</si>
  <si>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</si>
  <si>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</si>
  <si>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</si>
  <si>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Comité Ejecutivo de Agua Potable de Santa Ana Pacueco,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</si>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</sst>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ht="10.5" x14ac:dyDescent="0.25">
      <c r="A6" s="5"/>
      <c r="B6" s="6"/>
    </row>
    <row r="7" spans="1:5" ht="10.5" x14ac:dyDescent="0.25">
      <c r="A7" s="7"/>
      <c r="B7" s="8" t="s">
        <v>45</v>
      </c>
    </row>
    <row r="8" spans="1:5" ht="10.5" x14ac:dyDescent="0.25">
      <c r="A8" s="7"/>
      <c r="B8" s="8"/>
    </row>
    <row r="9" spans="1:5" ht="10.5" x14ac:dyDescent="0.25">
      <c r="A9" s="7"/>
      <c r="B9" s="9" t="s">
        <v>0</v>
      </c>
    </row>
    <row r="10" spans="1:5" ht="9.9499999999999993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ht="9.9499999999999993" x14ac:dyDescent="0.2">
      <c r="A12" s="45" t="s">
        <v>571</v>
      </c>
      <c r="B12" s="46" t="s">
        <v>340</v>
      </c>
    </row>
    <row r="13" spans="1:5" ht="9.9499999999999993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ht="9.9499999999999993" x14ac:dyDescent="0.2">
      <c r="A15" s="45" t="s">
        <v>3</v>
      </c>
      <c r="B15" s="46" t="s">
        <v>4</v>
      </c>
    </row>
    <row r="16" spans="1:5" ht="9.9499999999999993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ht="9.9499999999999993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ht="9.9499999999999993" x14ac:dyDescent="0.2">
      <c r="A20" s="45" t="s">
        <v>9</v>
      </c>
      <c r="B20" s="46" t="s">
        <v>10</v>
      </c>
    </row>
    <row r="21" spans="1:2" ht="9.9499999999999993" x14ac:dyDescent="0.2">
      <c r="A21" s="45" t="s">
        <v>11</v>
      </c>
      <c r="B21" s="46" t="s">
        <v>12</v>
      </c>
    </row>
    <row r="22" spans="1:2" ht="9.9499999999999993" x14ac:dyDescent="0.2">
      <c r="A22" s="45" t="s">
        <v>13</v>
      </c>
      <c r="B22" s="46" t="s">
        <v>14</v>
      </c>
    </row>
    <row r="23" spans="1:2" ht="9.9499999999999993" x14ac:dyDescent="0.2">
      <c r="A23" s="45" t="s">
        <v>15</v>
      </c>
      <c r="B23" s="46" t="s">
        <v>16</v>
      </c>
    </row>
    <row r="24" spans="1:2" ht="9.9499999999999993" x14ac:dyDescent="0.2">
      <c r="A24" s="45" t="s">
        <v>17</v>
      </c>
      <c r="B24" s="46" t="s">
        <v>584</v>
      </c>
    </row>
    <row r="25" spans="1:2" ht="9.9499999999999993" x14ac:dyDescent="0.2">
      <c r="A25" s="45" t="s">
        <v>18</v>
      </c>
      <c r="B25" s="46" t="s">
        <v>19</v>
      </c>
    </row>
    <row r="26" spans="1:2" s="93" customFormat="1" ht="9.9499999999999993" x14ac:dyDescent="0.2">
      <c r="A26" s="45" t="s">
        <v>20</v>
      </c>
      <c r="B26" s="46" t="s">
        <v>182</v>
      </c>
    </row>
    <row r="27" spans="1:2" ht="9.9499999999999993" x14ac:dyDescent="0.2">
      <c r="A27" s="45" t="s">
        <v>21</v>
      </c>
      <c r="B27" s="46" t="s">
        <v>22</v>
      </c>
    </row>
    <row r="28" spans="1:2" ht="9.9499999999999993" x14ac:dyDescent="0.2">
      <c r="A28" s="45" t="s">
        <v>23</v>
      </c>
      <c r="B28" s="46" t="s">
        <v>24</v>
      </c>
    </row>
    <row r="29" spans="1:2" ht="9.9499999999999993" x14ac:dyDescent="0.2">
      <c r="A29" s="45" t="s">
        <v>25</v>
      </c>
      <c r="B29" s="46" t="s">
        <v>26</v>
      </c>
    </row>
    <row r="30" spans="1:2" ht="9.9499999999999993" x14ac:dyDescent="0.2">
      <c r="A30" s="45" t="s">
        <v>27</v>
      </c>
      <c r="B30" s="46" t="s">
        <v>28</v>
      </c>
    </row>
    <row r="31" spans="1:2" ht="9.9499999999999993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5" x14ac:dyDescent="0.25">
      <c r="A33" s="7"/>
      <c r="B33" s="10"/>
    </row>
    <row r="34" spans="1:2" ht="10.5" x14ac:dyDescent="0.25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5" x14ac:dyDescent="0.25">
      <c r="A37" s="7"/>
      <c r="B37" s="10"/>
    </row>
    <row r="38" spans="1:2" ht="10.5" x14ac:dyDescent="0.25">
      <c r="A38" s="7"/>
      <c r="B38" s="8" t="s">
        <v>46</v>
      </c>
    </row>
    <row r="39" spans="1:2" ht="10.5" x14ac:dyDescent="0.25">
      <c r="A39" s="7" t="s">
        <v>47</v>
      </c>
      <c r="B39" s="46" t="s">
        <v>32</v>
      </c>
    </row>
    <row r="40" spans="1:2" ht="10.5" x14ac:dyDescent="0.25">
      <c r="A40" s="7"/>
      <c r="B40" s="46" t="s">
        <v>623</v>
      </c>
    </row>
    <row r="41" spans="1:2" ht="11.1" thickBot="1" x14ac:dyDescent="0.3">
      <c r="A41" s="11"/>
      <c r="B41" s="12"/>
    </row>
    <row r="44" spans="1:2" ht="9.9499999999999993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topLeftCell="A200" zoomScaleNormal="100" workbookViewId="0">
      <selection activeCell="B232" sqref="B23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3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3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35">
      <c r="A3" s="179" t="s">
        <v>668</v>
      </c>
      <c r="B3" s="179"/>
      <c r="C3" s="179"/>
      <c r="D3" s="14" t="s">
        <v>606</v>
      </c>
      <c r="E3" s="25">
        <v>1</v>
      </c>
    </row>
    <row r="4" spans="1:5" ht="10.5" x14ac:dyDescent="0.25">
      <c r="A4" s="18" t="s">
        <v>193</v>
      </c>
      <c r="B4" s="19"/>
      <c r="C4" s="19"/>
      <c r="D4" s="19"/>
      <c r="E4" s="19"/>
    </row>
    <row r="6" spans="1:5" ht="10.5" x14ac:dyDescent="0.25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ht="9.9499999999999993" x14ac:dyDescent="0.2">
      <c r="A8" s="50">
        <v>4100</v>
      </c>
      <c r="B8" s="51" t="s">
        <v>303</v>
      </c>
      <c r="C8" s="55">
        <f>SUM(C9+C19+C25+C28+C34+C37+C46)</f>
        <v>2567428.64</v>
      </c>
      <c r="D8" s="92"/>
      <c r="E8" s="49"/>
    </row>
    <row r="9" spans="1:5" ht="9.9499999999999993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ht="9.9499999999999993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ht="9.9499999999999993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ht="9.9499999999999993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ht="9.9499999999999993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ht="9.9499999999999993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ht="9.9499999999999993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ht="9.9499999999999993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ht="9.9499999999999993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ht="9.9499999999999993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ht="9.9499999999999993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ht="9.9499999999999993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ht="9.9499999999999993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ht="9.9499999999999993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ht="9.9499999999999993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ht="9.9499999999999993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ht="9.9499999999999993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ht="9.9499999999999993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ht="9.9499999999999993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ht="9.9499999999999993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ht="9.9499999999999993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ht="9.9499999999999993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ht="9.9499999999999993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ht="9.9499999999999993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2567428.64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2567428.64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ht="9.9499999999999993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ht="9.9499999999999993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ht="9.9499999999999993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ht="9.9499999999999993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ht="9.9499999999999993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ht="9.9499999999999993" x14ac:dyDescent="0.2">
      <c r="A65" s="50">
        <v>4220</v>
      </c>
      <c r="B65" s="51" t="s">
        <v>335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0</v>
      </c>
      <c r="D66" s="92"/>
      <c r="E66" s="49"/>
    </row>
    <row r="67" spans="1:5" ht="9.9499999999999993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ht="9.9499999999999993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ht="9.9499999999999993" x14ac:dyDescent="0.2">
      <c r="A70" s="49"/>
      <c r="B70" s="49"/>
      <c r="C70" s="49"/>
      <c r="D70" s="49"/>
      <c r="E70" s="49"/>
    </row>
    <row r="71" spans="1:5" ht="10.5" x14ac:dyDescent="0.25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ht="9.9499999999999993" x14ac:dyDescent="0.2">
      <c r="A73" s="54">
        <v>4300</v>
      </c>
      <c r="B73" s="51" t="s">
        <v>340</v>
      </c>
      <c r="C73" s="55">
        <f>C74+C77+C83+C85+C87</f>
        <v>12.18</v>
      </c>
      <c r="D73" s="56"/>
      <c r="E73" s="56"/>
    </row>
    <row r="74" spans="1:5" ht="9.9499999999999993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ht="9.9499999999999993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ht="9.9499999999999993" x14ac:dyDescent="0.2">
      <c r="A87" s="54">
        <v>4390</v>
      </c>
      <c r="B87" s="51" t="s">
        <v>351</v>
      </c>
      <c r="C87" s="55">
        <f>SUM(C88:C94)</f>
        <v>12.18</v>
      </c>
      <c r="D87" s="56"/>
      <c r="E87" s="56"/>
    </row>
    <row r="88" spans="1:5" ht="9.9499999999999993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ht="9.9499999999999993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ht="9.9499999999999993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ht="9.9499999999999993" x14ac:dyDescent="0.2">
      <c r="A94" s="54">
        <v>4399</v>
      </c>
      <c r="B94" s="51" t="s">
        <v>351</v>
      </c>
      <c r="C94" s="55">
        <v>12.18</v>
      </c>
      <c r="D94" s="56"/>
      <c r="E94" s="56"/>
    </row>
    <row r="95" spans="1:5" ht="9.9499999999999993" x14ac:dyDescent="0.2">
      <c r="A95" s="49"/>
      <c r="B95" s="49"/>
      <c r="C95" s="49"/>
      <c r="D95" s="49"/>
      <c r="E95" s="49"/>
    </row>
    <row r="96" spans="1:5" ht="10.5" x14ac:dyDescent="0.25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ht="9.9499999999999993" x14ac:dyDescent="0.2">
      <c r="A98" s="54">
        <v>5000</v>
      </c>
      <c r="B98" s="51" t="s">
        <v>357</v>
      </c>
      <c r="C98" s="55">
        <f>C99+C127+C160+C170+C185+C214</f>
        <v>1584539.4900000002</v>
      </c>
      <c r="D98" s="57">
        <v>1</v>
      </c>
      <c r="E98" s="56"/>
    </row>
    <row r="99" spans="1:5" ht="9.9499999999999993" x14ac:dyDescent="0.2">
      <c r="A99" s="54">
        <v>5100</v>
      </c>
      <c r="B99" s="51" t="s">
        <v>358</v>
      </c>
      <c r="C99" s="55">
        <f>C100+C107+C117</f>
        <v>1584539.4900000002</v>
      </c>
      <c r="D99" s="57">
        <f>C99/$C$98</f>
        <v>1</v>
      </c>
      <c r="E99" s="56"/>
    </row>
    <row r="100" spans="1:5" ht="9.9499999999999993" x14ac:dyDescent="0.2">
      <c r="A100" s="54">
        <v>5110</v>
      </c>
      <c r="B100" s="51" t="s">
        <v>359</v>
      </c>
      <c r="C100" s="55">
        <f>SUM(C101:C106)</f>
        <v>602653.45000000007</v>
      </c>
      <c r="D100" s="57">
        <f t="shared" ref="D100:D163" si="0">C100/$C$98</f>
        <v>0.38033349992432186</v>
      </c>
      <c r="E100" s="56"/>
    </row>
    <row r="101" spans="1:5" x14ac:dyDescent="0.2">
      <c r="A101" s="54">
        <v>5111</v>
      </c>
      <c r="B101" s="51" t="s">
        <v>360</v>
      </c>
      <c r="C101" s="55">
        <v>457813.54</v>
      </c>
      <c r="D101" s="57">
        <f t="shared" si="0"/>
        <v>0.28892529526039135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ht="9.9499999999999993" x14ac:dyDescent="0.2">
      <c r="A103" s="54">
        <v>5113</v>
      </c>
      <c r="B103" s="51" t="s">
        <v>362</v>
      </c>
      <c r="C103" s="55">
        <v>23211.119999999999</v>
      </c>
      <c r="D103" s="57">
        <f t="shared" si="0"/>
        <v>1.4648495759484036E-2</v>
      </c>
      <c r="E103" s="56"/>
    </row>
    <row r="104" spans="1:5" ht="9.9499999999999993" x14ac:dyDescent="0.2">
      <c r="A104" s="54">
        <v>5114</v>
      </c>
      <c r="B104" s="51" t="s">
        <v>363</v>
      </c>
      <c r="C104" s="55">
        <v>119912.61</v>
      </c>
      <c r="D104" s="57">
        <f t="shared" si="0"/>
        <v>7.5676630817197235E-2</v>
      </c>
      <c r="E104" s="56"/>
    </row>
    <row r="105" spans="1:5" x14ac:dyDescent="0.2">
      <c r="A105" s="54">
        <v>5115</v>
      </c>
      <c r="B105" s="51" t="s">
        <v>364</v>
      </c>
      <c r="C105" s="55">
        <v>1716.18</v>
      </c>
      <c r="D105" s="57">
        <f t="shared" si="0"/>
        <v>1.0830780872491854E-3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ht="9.9499999999999993" x14ac:dyDescent="0.2">
      <c r="A107" s="54">
        <v>5120</v>
      </c>
      <c r="B107" s="51" t="s">
        <v>366</v>
      </c>
      <c r="C107" s="55">
        <f>SUM(C108:C116)</f>
        <v>201070.13</v>
      </c>
      <c r="D107" s="57">
        <f t="shared" si="0"/>
        <v>0.12689499458293713</v>
      </c>
      <c r="E107" s="56"/>
    </row>
    <row r="108" spans="1:5" x14ac:dyDescent="0.2">
      <c r="A108" s="54">
        <v>5121</v>
      </c>
      <c r="B108" s="51" t="s">
        <v>367</v>
      </c>
      <c r="C108" s="55">
        <v>15698.34</v>
      </c>
      <c r="D108" s="57">
        <f t="shared" si="0"/>
        <v>9.9071939191619635E-3</v>
      </c>
      <c r="E108" s="56"/>
    </row>
    <row r="109" spans="1:5" ht="9.9499999999999993" x14ac:dyDescent="0.2">
      <c r="A109" s="54">
        <v>5122</v>
      </c>
      <c r="B109" s="51" t="s">
        <v>368</v>
      </c>
      <c r="C109" s="55">
        <v>6008.83</v>
      </c>
      <c r="D109" s="57">
        <f t="shared" si="0"/>
        <v>3.7921617213844249E-3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59727.24</v>
      </c>
      <c r="D111" s="57">
        <f t="shared" si="0"/>
        <v>3.7693752902302223E-2</v>
      </c>
      <c r="E111" s="56"/>
    </row>
    <row r="112" spans="1:5" x14ac:dyDescent="0.2">
      <c r="A112" s="54">
        <v>5125</v>
      </c>
      <c r="B112" s="51" t="s">
        <v>371</v>
      </c>
      <c r="C112" s="55">
        <v>10500</v>
      </c>
      <c r="D112" s="57">
        <f t="shared" si="0"/>
        <v>6.6265309676819721E-3</v>
      </c>
      <c r="E112" s="56"/>
    </row>
    <row r="113" spans="1:5" ht="9.9499999999999993" x14ac:dyDescent="0.2">
      <c r="A113" s="54">
        <v>5126</v>
      </c>
      <c r="B113" s="51" t="s">
        <v>372</v>
      </c>
      <c r="C113" s="55">
        <v>64140.57</v>
      </c>
      <c r="D113" s="57">
        <f t="shared" si="0"/>
        <v>4.0478997465692695E-2</v>
      </c>
      <c r="E113" s="56"/>
    </row>
    <row r="114" spans="1:5" x14ac:dyDescent="0.2">
      <c r="A114" s="54">
        <v>5127</v>
      </c>
      <c r="B114" s="51" t="s">
        <v>373</v>
      </c>
      <c r="C114" s="55">
        <v>137.93</v>
      </c>
      <c r="D114" s="57">
        <f t="shared" si="0"/>
        <v>8.7047372987845181E-5</v>
      </c>
      <c r="E114" s="56"/>
    </row>
    <row r="115" spans="1:5" ht="9.9499999999999993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ht="9.9499999999999993" x14ac:dyDescent="0.2">
      <c r="A116" s="54">
        <v>5129</v>
      </c>
      <c r="B116" s="51" t="s">
        <v>375</v>
      </c>
      <c r="C116" s="55">
        <v>44857.22</v>
      </c>
      <c r="D116" s="57">
        <f t="shared" si="0"/>
        <v>2.8309310233726011E-2</v>
      </c>
      <c r="E116" s="56"/>
    </row>
    <row r="117" spans="1:5" ht="9.9499999999999993" x14ac:dyDescent="0.2">
      <c r="A117" s="54">
        <v>5130</v>
      </c>
      <c r="B117" s="51" t="s">
        <v>376</v>
      </c>
      <c r="C117" s="55">
        <f>SUM(C118:C126)</f>
        <v>780815.91000000015</v>
      </c>
      <c r="D117" s="57">
        <f t="shared" si="0"/>
        <v>0.49277150549274101</v>
      </c>
      <c r="E117" s="56"/>
    </row>
    <row r="118" spans="1:5" x14ac:dyDescent="0.2">
      <c r="A118" s="54">
        <v>5131</v>
      </c>
      <c r="B118" s="51" t="s">
        <v>377</v>
      </c>
      <c r="C118" s="55">
        <v>418666.28</v>
      </c>
      <c r="D118" s="57">
        <f t="shared" si="0"/>
        <v>0.26421953043278207</v>
      </c>
      <c r="E118" s="56"/>
    </row>
    <row r="119" spans="1:5" ht="9.9499999999999993" x14ac:dyDescent="0.2">
      <c r="A119" s="54">
        <v>5132</v>
      </c>
      <c r="B119" s="51" t="s">
        <v>378</v>
      </c>
      <c r="C119" s="55">
        <v>35092.410000000003</v>
      </c>
      <c r="D119" s="57">
        <f t="shared" si="0"/>
        <v>2.2146756342437384E-2</v>
      </c>
      <c r="E119" s="56"/>
    </row>
    <row r="120" spans="1:5" x14ac:dyDescent="0.2">
      <c r="A120" s="54">
        <v>5133</v>
      </c>
      <c r="B120" s="51" t="s">
        <v>379</v>
      </c>
      <c r="C120" s="55">
        <v>34633.120000000003</v>
      </c>
      <c r="D120" s="57">
        <f t="shared" si="0"/>
        <v>2.1856899255947228E-2</v>
      </c>
      <c r="E120" s="56"/>
    </row>
    <row r="121" spans="1:5" ht="9.9499999999999993" x14ac:dyDescent="0.2">
      <c r="A121" s="54">
        <v>5134</v>
      </c>
      <c r="B121" s="51" t="s">
        <v>380</v>
      </c>
      <c r="C121" s="55">
        <v>1079.26</v>
      </c>
      <c r="D121" s="57">
        <f t="shared" si="0"/>
        <v>6.8111902973147097E-4</v>
      </c>
      <c r="E121" s="56"/>
    </row>
    <row r="122" spans="1:5" x14ac:dyDescent="0.2">
      <c r="A122" s="54">
        <v>5135</v>
      </c>
      <c r="B122" s="51" t="s">
        <v>381</v>
      </c>
      <c r="C122" s="55">
        <v>14469.84</v>
      </c>
      <c r="D122" s="57">
        <f t="shared" si="0"/>
        <v>9.1318897959431714E-3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1780</v>
      </c>
      <c r="D124" s="57">
        <f t="shared" si="0"/>
        <v>1.1233547735689437E-3</v>
      </c>
      <c r="E124" s="56"/>
    </row>
    <row r="125" spans="1:5" ht="9.9499999999999993" x14ac:dyDescent="0.2">
      <c r="A125" s="54">
        <v>5138</v>
      </c>
      <c r="B125" s="51" t="s">
        <v>384</v>
      </c>
      <c r="C125" s="55">
        <v>0</v>
      </c>
      <c r="D125" s="57">
        <f t="shared" si="0"/>
        <v>0</v>
      </c>
      <c r="E125" s="56"/>
    </row>
    <row r="126" spans="1:5" ht="9.9499999999999993" x14ac:dyDescent="0.2">
      <c r="A126" s="54">
        <v>5139</v>
      </c>
      <c r="B126" s="51" t="s">
        <v>385</v>
      </c>
      <c r="C126" s="55">
        <v>275095</v>
      </c>
      <c r="D126" s="57">
        <f t="shared" si="0"/>
        <v>0.17361195586233066</v>
      </c>
      <c r="E126" s="56"/>
    </row>
    <row r="127" spans="1:5" ht="9.9499999999999993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ht="9.9499999999999993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ht="9.9499999999999993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ht="9.9499999999999993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ht="9.9499999999999993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ht="9.9499999999999993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ht="9.9499999999999993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ht="9.9499999999999993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ht="9.9499999999999993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ht="9.9499999999999993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ht="9.9499999999999993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ht="9.9499999999999993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ht="9.9499999999999993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ht="9.9499999999999993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ht="9.9499999999999993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ht="9.9499999999999993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ht="9.9499999999999993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ht="9.9499999999999993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ht="9.9499999999999993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ht="9.9499999999999993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ht="9.9499999999999993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ht="9.9499999999999993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ht="9.9499999999999993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ht="9.9499999999999993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ht="9.9499999999999993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ht="9.9499999999999993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ht="9.9499999999999993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ht="9.9499999999999993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ht="9.9499999999999993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ht="9.9499999999999993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ht="9.9499999999999993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ht="9.9499999999999993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ht="9.9499999999999993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ht="9.9499999999999993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ht="9.9499999999999993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ht="9.9499999999999993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ht="9.9499999999999993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ht="9.9499999999999993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ht="9.9499999999999993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ht="9.9499999999999993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ht="9.9499999999999993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ht="9.9499999999999993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ht="9.9499999999999993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ht="9.9499999999999993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ht="9.9499999999999993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ht="9.9499999999999993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ht="10.5" x14ac:dyDescent="0.25">
      <c r="B1" s="108"/>
    </row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ht="9.9499999999999993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ht="9.9499999999999993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0.4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ht="9.9499999999999993" x14ac:dyDescent="0.2">
      <c r="A15" s="101"/>
    </row>
    <row r="16" spans="1:2" ht="9.9499999999999993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ht="9.9499999999999993" x14ac:dyDescent="0.2">
      <c r="A19" s="13"/>
    </row>
    <row r="20" spans="1:2" ht="9.9499999999999993" x14ac:dyDescent="0.2">
      <c r="A20" s="13"/>
    </row>
    <row r="21" spans="1:2" ht="9.9499999999999993" x14ac:dyDescent="0.2">
      <c r="A21" s="13"/>
    </row>
    <row r="22" spans="1:2" ht="9.9499999999999993" x14ac:dyDescent="0.2">
      <c r="A22" s="13"/>
    </row>
    <row r="23" spans="1:2" ht="9.9499999999999993" x14ac:dyDescent="0.2">
      <c r="A23" s="13"/>
    </row>
    <row r="24" spans="1:2" ht="9.9499999999999993" x14ac:dyDescent="0.2">
      <c r="A24" s="13"/>
    </row>
    <row r="25" spans="1:2" ht="9.9499999999999993" x14ac:dyDescent="0.2">
      <c r="A25" s="13"/>
    </row>
    <row r="26" spans="1:2" ht="9.9499999999999993" x14ac:dyDescent="0.2">
      <c r="A26" s="13"/>
    </row>
    <row r="27" spans="1:2" ht="9.9499999999999993" x14ac:dyDescent="0.2">
      <c r="A27" s="13"/>
    </row>
    <row r="28" spans="1:2" ht="9.9499999999999993" x14ac:dyDescent="0.2">
      <c r="A28" s="13"/>
    </row>
    <row r="29" spans="1:2" ht="9.9499999999999993" x14ac:dyDescent="0.2">
      <c r="A29" s="13"/>
    </row>
    <row r="30" spans="1:2" ht="9.9499999999999993" x14ac:dyDescent="0.2">
      <c r="A30" s="13"/>
    </row>
    <row r="31" spans="1:2" ht="9.9499999999999993" x14ac:dyDescent="0.2">
      <c r="A31" s="13"/>
    </row>
    <row r="32" spans="1:2" ht="9.9499999999999993" x14ac:dyDescent="0.2">
      <c r="A32" s="13"/>
    </row>
    <row r="33" spans="1:1" ht="9.9499999999999993" x14ac:dyDescent="0.2">
      <c r="A33" s="13"/>
    </row>
    <row r="34" spans="1:1" ht="9.9499999999999993" x14ac:dyDescent="0.2">
      <c r="A34" s="13"/>
    </row>
    <row r="35" spans="1:1" ht="9.9499999999999993" x14ac:dyDescent="0.2">
      <c r="A35" s="13"/>
    </row>
    <row r="36" spans="1:1" ht="9.9499999999999993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132" zoomScale="106" zoomScaleNormal="106" workbookViewId="0">
      <selection activeCell="B160" sqref="B160:E16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3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3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ht="10.5" x14ac:dyDescent="0.25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ht="10.5" x14ac:dyDescent="0.25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ht="9.9499999999999993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ht="9.9499999999999993" x14ac:dyDescent="0.2">
      <c r="A10" s="22">
        <v>1121</v>
      </c>
      <c r="B10" s="20" t="s">
        <v>196</v>
      </c>
      <c r="C10" s="24">
        <v>0</v>
      </c>
    </row>
    <row r="11" spans="1:8" ht="9.9499999999999993" x14ac:dyDescent="0.2">
      <c r="A11" s="22">
        <v>1211</v>
      </c>
      <c r="B11" s="20" t="s">
        <v>197</v>
      </c>
      <c r="C11" s="24">
        <v>0</v>
      </c>
    </row>
    <row r="13" spans="1:8" ht="10.5" x14ac:dyDescent="0.25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ht="9.9499999999999993" x14ac:dyDescent="0.2">
      <c r="A15" s="22">
        <v>1122</v>
      </c>
      <c r="B15" s="20" t="s">
        <v>198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ht="9.9499999999999993" x14ac:dyDescent="0.2">
      <c r="A16" s="22">
        <v>1124</v>
      </c>
      <c r="B16" s="20" t="s">
        <v>199</v>
      </c>
      <c r="C16" s="24">
        <v>51462.44</v>
      </c>
      <c r="D16" s="24">
        <v>51462.44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ht="9.9499999999999993" x14ac:dyDescent="0.2">
      <c r="A20" s="22">
        <v>1123</v>
      </c>
      <c r="B20" s="20" t="s">
        <v>205</v>
      </c>
      <c r="C20" s="24">
        <v>-87599.46</v>
      </c>
      <c r="D20" s="24">
        <v>-87599.46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4400</v>
      </c>
      <c r="D21" s="24">
        <v>4400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9.9499999999999993" x14ac:dyDescent="0.2">
      <c r="A23" s="22">
        <v>1129</v>
      </c>
      <c r="B23" s="20" t="s">
        <v>575</v>
      </c>
      <c r="C23" s="24">
        <v>6161893.6600000001</v>
      </c>
      <c r="D23" s="24">
        <v>6161893.6600000001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13323.65</v>
      </c>
      <c r="D24" s="24">
        <v>13323.65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409425.77</v>
      </c>
      <c r="D27" s="24">
        <v>409425.77</v>
      </c>
      <c r="E27" s="24">
        <v>0</v>
      </c>
      <c r="F27" s="24">
        <v>0</v>
      </c>
      <c r="G27" s="24">
        <v>0</v>
      </c>
    </row>
    <row r="28" spans="1:8" ht="9.9499999999999993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ht="9.9499999999999993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ht="10.5" x14ac:dyDescent="0.25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ht="9.9499999999999993" x14ac:dyDescent="0.2">
      <c r="A41" s="22">
        <v>1150</v>
      </c>
      <c r="B41" s="20" t="s">
        <v>221</v>
      </c>
      <c r="C41" s="24">
        <f>C42</f>
        <v>760920.31</v>
      </c>
    </row>
    <row r="42" spans="1:8" x14ac:dyDescent="0.2">
      <c r="A42" s="22">
        <v>1151</v>
      </c>
      <c r="B42" s="20" t="s">
        <v>222</v>
      </c>
      <c r="C42" s="24">
        <v>760920.31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ht="10.5" x14ac:dyDescent="0.25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ht="9.9499999999999993" x14ac:dyDescent="0.2">
      <c r="A50" s="22">
        <v>1214</v>
      </c>
      <c r="B50" s="20" t="s">
        <v>224</v>
      </c>
      <c r="C50" s="24">
        <v>0</v>
      </c>
    </row>
    <row r="52" spans="1:9" ht="10.5" x14ac:dyDescent="0.25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ht="9.9499999999999993" x14ac:dyDescent="0.2">
      <c r="A54" s="22">
        <v>1230</v>
      </c>
      <c r="B54" s="20" t="s">
        <v>227</v>
      </c>
      <c r="C54" s="24">
        <f>SUM(C55:C61)</f>
        <v>4193046.2</v>
      </c>
      <c r="D54" s="24">
        <f>SUM(D55:D61)</f>
        <v>0</v>
      </c>
      <c r="E54" s="24">
        <f>SUM(E55:E61)</f>
        <v>0</v>
      </c>
    </row>
    <row r="55" spans="1:9" ht="9.9499999999999993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ht="9.9499999999999993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ht="9.9499999999999993" x14ac:dyDescent="0.2">
      <c r="A57" s="22">
        <v>1233</v>
      </c>
      <c r="B57" s="20" t="s">
        <v>230</v>
      </c>
      <c r="C57" s="24">
        <v>30000</v>
      </c>
      <c r="D57" s="24">
        <v>0</v>
      </c>
      <c r="E57" s="24">
        <v>0</v>
      </c>
    </row>
    <row r="58" spans="1:9" ht="9.9499999999999993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307290.02</v>
      </c>
      <c r="D59" s="24">
        <v>0</v>
      </c>
      <c r="E59" s="24">
        <v>0</v>
      </c>
    </row>
    <row r="60" spans="1:9" ht="9.9499999999999993" x14ac:dyDescent="0.2">
      <c r="A60" s="22">
        <v>1236</v>
      </c>
      <c r="B60" s="20" t="s">
        <v>233</v>
      </c>
      <c r="C60" s="24">
        <v>3855756.18</v>
      </c>
      <c r="D60" s="24">
        <v>0</v>
      </c>
      <c r="E60" s="24">
        <v>0</v>
      </c>
    </row>
    <row r="61" spans="1:9" ht="9.9499999999999993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ht="9.9499999999999993" x14ac:dyDescent="0.2">
      <c r="A62" s="22">
        <v>1240</v>
      </c>
      <c r="B62" s="20" t="s">
        <v>235</v>
      </c>
      <c r="C62" s="24">
        <f>SUM(C63:C70)</f>
        <v>3265493.72</v>
      </c>
      <c r="D62" s="24">
        <f t="shared" ref="D62:E62" si="0">SUM(D63:D70)</f>
        <v>0</v>
      </c>
      <c r="E62" s="24">
        <f t="shared" si="0"/>
        <v>3170908.08</v>
      </c>
    </row>
    <row r="63" spans="1:9" x14ac:dyDescent="0.2">
      <c r="A63" s="22">
        <v>1241</v>
      </c>
      <c r="B63" s="20" t="s">
        <v>236</v>
      </c>
      <c r="C63" s="24">
        <v>284782.7</v>
      </c>
      <c r="D63" s="24">
        <v>0</v>
      </c>
      <c r="E63" s="24">
        <v>0</v>
      </c>
    </row>
    <row r="64" spans="1:9" ht="9.9499999999999993" x14ac:dyDescent="0.2">
      <c r="A64" s="22">
        <v>1242</v>
      </c>
      <c r="B64" s="20" t="s">
        <v>237</v>
      </c>
      <c r="C64" s="24">
        <v>2686.94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620112.17000000004</v>
      </c>
      <c r="D66" s="24">
        <v>0</v>
      </c>
      <c r="E66" s="24">
        <v>0</v>
      </c>
    </row>
    <row r="67" spans="1:9" ht="9.9499999999999993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3170908.08</v>
      </c>
    </row>
    <row r="68" spans="1:9" ht="9.9499999999999993" x14ac:dyDescent="0.2">
      <c r="A68" s="22">
        <v>1246</v>
      </c>
      <c r="B68" s="20" t="s">
        <v>241</v>
      </c>
      <c r="C68" s="24">
        <v>2357911.91</v>
      </c>
      <c r="D68" s="24">
        <v>0</v>
      </c>
      <c r="E68" s="24">
        <v>0</v>
      </c>
    </row>
    <row r="69" spans="1:9" ht="9.9499999999999993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ht="10.5" x14ac:dyDescent="0.25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ht="9.9499999999999993" x14ac:dyDescent="0.2">
      <c r="A74" s="22">
        <v>1250</v>
      </c>
      <c r="B74" s="20" t="s">
        <v>245</v>
      </c>
      <c r="C74" s="24">
        <f>SUM(C75:C79)</f>
        <v>66714</v>
      </c>
      <c r="D74" s="24">
        <f>SUM(D75:D79)</f>
        <v>0</v>
      </c>
      <c r="E74" s="24">
        <f>SUM(E75:E79)</f>
        <v>0</v>
      </c>
    </row>
    <row r="75" spans="1:9" ht="9.9499999999999993" x14ac:dyDescent="0.2">
      <c r="A75" s="22">
        <v>1251</v>
      </c>
      <c r="B75" s="20" t="s">
        <v>246</v>
      </c>
      <c r="C75" s="24">
        <v>66714</v>
      </c>
      <c r="D75" s="24">
        <v>0</v>
      </c>
      <c r="E75" s="24">
        <v>0</v>
      </c>
    </row>
    <row r="76" spans="1:9" ht="9.9499999999999993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ht="9.9499999999999993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ht="9.9499999999999993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ht="9.9499999999999993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ht="9.9499999999999993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ht="9.9499999999999993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ht="9.9499999999999993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ht="9.9499999999999993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ht="9.9499999999999993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ht="10.5" x14ac:dyDescent="0.25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ht="10.5" x14ac:dyDescent="0.25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ht="9.9499999999999993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ht="10.5" x14ac:dyDescent="0.25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ht="9.9499999999999993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ht="10.5" x14ac:dyDescent="0.25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ht="9.9499999999999993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ht="9.9499999999999993" x14ac:dyDescent="0.2">
      <c r="A105" s="22">
        <v>1292</v>
      </c>
      <c r="B105" s="20" t="s">
        <v>264</v>
      </c>
      <c r="C105" s="24">
        <v>0</v>
      </c>
    </row>
    <row r="106" spans="1:8" ht="9.9499999999999993" x14ac:dyDescent="0.2">
      <c r="A106" s="22">
        <v>1293</v>
      </c>
      <c r="B106" s="20" t="s">
        <v>265</v>
      </c>
      <c r="C106" s="24">
        <v>0</v>
      </c>
    </row>
    <row r="108" spans="1:8" ht="10.5" x14ac:dyDescent="0.25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ht="9.9499999999999993" x14ac:dyDescent="0.2">
      <c r="A110" s="22">
        <v>2110</v>
      </c>
      <c r="B110" s="20" t="s">
        <v>268</v>
      </c>
      <c r="C110" s="24">
        <f>SUM(C111:C119)</f>
        <v>3677999.6300000004</v>
      </c>
      <c r="D110" s="24">
        <f>SUM(D111:D119)</f>
        <v>3677999.6300000004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ht="9.9499999999999993" x14ac:dyDescent="0.2">
      <c r="A111" s="22">
        <v>2111</v>
      </c>
      <c r="B111" s="20" t="s">
        <v>269</v>
      </c>
      <c r="C111" s="24">
        <v>58604.56</v>
      </c>
      <c r="D111" s="24">
        <f>C111</f>
        <v>58604.56</v>
      </c>
      <c r="E111" s="24">
        <v>0</v>
      </c>
      <c r="F111" s="24">
        <v>0</v>
      </c>
      <c r="G111" s="24">
        <v>0</v>
      </c>
    </row>
    <row r="112" spans="1:8" ht="9.9499999999999993" x14ac:dyDescent="0.2">
      <c r="A112" s="22">
        <v>2112</v>
      </c>
      <c r="B112" s="20" t="s">
        <v>270</v>
      </c>
      <c r="C112" s="24">
        <v>1079391.03</v>
      </c>
      <c r="D112" s="24">
        <f t="shared" ref="D112:D119" si="1">C112</f>
        <v>1079391.03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270</v>
      </c>
      <c r="D113" s="24">
        <f t="shared" si="1"/>
        <v>270</v>
      </c>
      <c r="E113" s="24">
        <v>0</v>
      </c>
      <c r="F113" s="24">
        <v>0</v>
      </c>
      <c r="G113" s="24">
        <v>0</v>
      </c>
    </row>
    <row r="114" spans="1:8" ht="9.9499999999999993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ht="9.9499999999999993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ht="9.9499999999999993" x14ac:dyDescent="0.2">
      <c r="A117" s="22">
        <v>2117</v>
      </c>
      <c r="B117" s="20" t="s">
        <v>275</v>
      </c>
      <c r="C117" s="24">
        <v>2539549.86</v>
      </c>
      <c r="D117" s="24">
        <f t="shared" si="1"/>
        <v>2539549.86</v>
      </c>
      <c r="E117" s="24">
        <v>0</v>
      </c>
      <c r="F117" s="24">
        <v>0</v>
      </c>
      <c r="G117" s="24">
        <v>0</v>
      </c>
    </row>
    <row r="118" spans="1:8" ht="9.9499999999999993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ht="9.9499999999999993" x14ac:dyDescent="0.2">
      <c r="A119" s="22">
        <v>2119</v>
      </c>
      <c r="B119" s="20" t="s">
        <v>277</v>
      </c>
      <c r="C119" s="24">
        <v>184.18</v>
      </c>
      <c r="D119" s="24">
        <f t="shared" si="1"/>
        <v>184.18</v>
      </c>
      <c r="E119" s="24">
        <v>0</v>
      </c>
      <c r="F119" s="24">
        <v>0</v>
      </c>
      <c r="G119" s="24">
        <v>0</v>
      </c>
    </row>
    <row r="120" spans="1:8" ht="9.9499999999999993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ht="9.9499999999999993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ht="9.9499999999999993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ht="9.9499999999999993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ht="9.9499999999999993" x14ac:dyDescent="0.2">
      <c r="A20" s="101"/>
    </row>
    <row r="21" spans="1:2" ht="15" customHeight="1" x14ac:dyDescent="0.25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ht="9.9499999999999993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ht="9.9499999999999993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opLeftCell="A3" workbookViewId="0">
      <selection activeCell="E33" sqref="E3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171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ht="9.9499999999999993" x14ac:dyDescent="0.2">
      <c r="A8" s="33">
        <v>3110</v>
      </c>
      <c r="B8" s="29" t="s">
        <v>333</v>
      </c>
      <c r="C8" s="34">
        <v>681830.07</v>
      </c>
    </row>
    <row r="9" spans="1:5" ht="9.9499999999999993" x14ac:dyDescent="0.2">
      <c r="A9" s="33">
        <v>3120</v>
      </c>
      <c r="B9" s="29" t="s">
        <v>464</v>
      </c>
      <c r="C9" s="34">
        <v>4409878.82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ht="10.5" x14ac:dyDescent="0.25">
      <c r="A12" s="31" t="s">
        <v>173</v>
      </c>
      <c r="B12" s="31"/>
      <c r="C12" s="31"/>
      <c r="D12" s="31"/>
      <c r="E12" s="31"/>
    </row>
    <row r="13" spans="1:5" ht="10.5" x14ac:dyDescent="0.25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ht="9.9499999999999993" x14ac:dyDescent="0.2">
      <c r="A14" s="33">
        <v>3210</v>
      </c>
      <c r="B14" s="29" t="s">
        <v>467</v>
      </c>
      <c r="C14" s="34">
        <v>982901.33</v>
      </c>
    </row>
    <row r="15" spans="1:5" ht="9.9499999999999993" x14ac:dyDescent="0.2">
      <c r="A15" s="33">
        <v>3220</v>
      </c>
      <c r="B15" s="29" t="s">
        <v>468</v>
      </c>
      <c r="C15" s="34">
        <v>4077359.1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ht="9.9499999999999993" x14ac:dyDescent="0.2">
      <c r="A21" s="33">
        <v>3240</v>
      </c>
      <c r="B21" s="29" t="s">
        <v>474</v>
      </c>
      <c r="C21" s="34">
        <f>SUM(C22:C24)</f>
        <v>0</v>
      </c>
    </row>
    <row r="22" spans="1:3" ht="9.9499999999999993" x14ac:dyDescent="0.2">
      <c r="A22" s="33">
        <v>3241</v>
      </c>
      <c r="B22" s="29" t="s">
        <v>475</v>
      </c>
      <c r="C22" s="34">
        <v>0</v>
      </c>
    </row>
    <row r="23" spans="1:3" ht="9.9499999999999993" x14ac:dyDescent="0.2">
      <c r="A23" s="33">
        <v>3242</v>
      </c>
      <c r="B23" s="29" t="s">
        <v>476</v>
      </c>
      <c r="C23" s="34">
        <v>0</v>
      </c>
    </row>
    <row r="24" spans="1:3" ht="9.9499999999999993" x14ac:dyDescent="0.2">
      <c r="A24" s="33">
        <v>3243</v>
      </c>
      <c r="B24" s="29" t="s">
        <v>477</v>
      </c>
      <c r="C24" s="34">
        <v>0</v>
      </c>
    </row>
    <row r="25" spans="1:3" ht="9.949999999999999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ht="9.9499999999999993" x14ac:dyDescent="0.2">
      <c r="A27" s="33">
        <v>3252</v>
      </c>
      <c r="B27" s="29" t="s">
        <v>480</v>
      </c>
      <c r="C27" s="34">
        <v>0</v>
      </c>
    </row>
    <row r="29" spans="1:3" ht="9.949999999999999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abSelected="1" topLeftCell="A105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3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3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35">
      <c r="A3" s="183" t="s">
        <v>668</v>
      </c>
      <c r="B3" s="183"/>
      <c r="C3" s="183"/>
      <c r="D3" s="27" t="s">
        <v>606</v>
      </c>
      <c r="E3" s="28">
        <v>1</v>
      </c>
    </row>
    <row r="4" spans="1:5" ht="10.5" x14ac:dyDescent="0.25">
      <c r="A4" s="30" t="s">
        <v>193</v>
      </c>
      <c r="B4" s="31"/>
      <c r="C4" s="31"/>
      <c r="D4" s="31"/>
      <c r="E4" s="31"/>
    </row>
    <row r="6" spans="1:5" ht="10.5" x14ac:dyDescent="0.25">
      <c r="A6" s="31" t="s">
        <v>174</v>
      </c>
      <c r="B6" s="31"/>
      <c r="C6" s="31"/>
      <c r="D6" s="31"/>
      <c r="E6" s="31"/>
    </row>
    <row r="7" spans="1:5" ht="10.5" x14ac:dyDescent="0.25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ht="9.9499999999999993" x14ac:dyDescent="0.2">
      <c r="A8" s="33">
        <v>1111</v>
      </c>
      <c r="B8" s="29" t="s">
        <v>481</v>
      </c>
      <c r="C8" s="34">
        <v>262.77</v>
      </c>
      <c r="D8" s="34">
        <v>262.77</v>
      </c>
    </row>
    <row r="9" spans="1:5" x14ac:dyDescent="0.2">
      <c r="A9" s="33">
        <v>1112</v>
      </c>
      <c r="B9" s="29" t="s">
        <v>482</v>
      </c>
      <c r="C9" s="34">
        <v>2227913.9700000002</v>
      </c>
      <c r="D9" s="34">
        <v>1792312.17</v>
      </c>
    </row>
    <row r="10" spans="1:5" ht="9.9499999999999993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ht="9.9499999999999993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6405</v>
      </c>
      <c r="D13" s="34">
        <v>6405</v>
      </c>
    </row>
    <row r="14" spans="1:5" ht="9.9499999999999993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ht="10.5" x14ac:dyDescent="0.25">
      <c r="A15" s="131">
        <v>1110</v>
      </c>
      <c r="B15" s="132" t="s">
        <v>626</v>
      </c>
      <c r="C15" s="133">
        <f>SUM(C8:C14)</f>
        <v>2234581.7400000002</v>
      </c>
      <c r="D15" s="133">
        <f>SUM(D8:D14)</f>
        <v>1798979.94</v>
      </c>
    </row>
    <row r="18" spans="1:5" ht="10.5" x14ac:dyDescent="0.25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ht="10.5" x14ac:dyDescent="0.25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ht="9.9499999999999993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ht="9.9499999999999993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ht="9.9499999999999993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ht="9.9499999999999993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ht="9.9499999999999993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ht="9.9499999999999993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ht="10.5" x14ac:dyDescent="0.25">
      <c r="A28" s="131">
        <v>1240</v>
      </c>
      <c r="B28" s="132" t="s">
        <v>235</v>
      </c>
      <c r="C28" s="133">
        <f>SUM(C29:C36)</f>
        <v>5362.07</v>
      </c>
      <c r="D28" s="133">
        <f>SUM(D29:D36)</f>
        <v>5362.07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ht="9.9499999999999993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ht="9.9499999999999993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ht="9.9499999999999993" x14ac:dyDescent="0.2">
      <c r="A34" s="33">
        <v>1246</v>
      </c>
      <c r="B34" s="29" t="s">
        <v>241</v>
      </c>
      <c r="C34" s="34">
        <v>5362.07</v>
      </c>
      <c r="D34" s="130">
        <v>5362.07</v>
      </c>
    </row>
    <row r="35" spans="1:5" ht="9.9499999999999993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ht="10.5" x14ac:dyDescent="0.25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5362.07</v>
      </c>
      <c r="D38" s="133">
        <f>D20+D28+D37</f>
        <v>5362.07</v>
      </c>
    </row>
    <row r="39" spans="1:5" s="128" customFormat="1" ht="9.9499999999999993" x14ac:dyDescent="0.2"/>
    <row r="40" spans="1:5" ht="10.5" x14ac:dyDescent="0.25">
      <c r="A40" s="31" t="s">
        <v>183</v>
      </c>
      <c r="B40" s="31"/>
      <c r="C40" s="31"/>
      <c r="D40" s="31"/>
      <c r="E40" s="31"/>
    </row>
    <row r="41" spans="1:5" ht="10.5" x14ac:dyDescent="0.25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ht="10.5" x14ac:dyDescent="0.25">
      <c r="A42" s="131">
        <v>3210</v>
      </c>
      <c r="B42" s="132" t="s">
        <v>628</v>
      </c>
      <c r="C42" s="133">
        <v>982901.33</v>
      </c>
      <c r="D42" s="133">
        <v>3057375.4</v>
      </c>
    </row>
    <row r="43" spans="1:5" ht="10.5" x14ac:dyDescent="0.25">
      <c r="A43" s="129"/>
      <c r="B43" s="134" t="s">
        <v>616</v>
      </c>
      <c r="C43" s="133">
        <f>C46+C58+C86+C89+C44</f>
        <v>0</v>
      </c>
      <c r="D43" s="133">
        <f>D46+D58+D86+D89+D44</f>
        <v>75251.31</v>
      </c>
    </row>
    <row r="44" spans="1:5" s="128" customFormat="1" ht="10.5" x14ac:dyDescent="0.25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ht="10.5" x14ac:dyDescent="0.25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ht="9.9499999999999993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ht="9.9499999999999993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ht="9.9499999999999993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ht="9.9499999999999993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ht="9.9499999999999993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ht="10.5" x14ac:dyDescent="0.25">
      <c r="A58" s="131">
        <v>5500</v>
      </c>
      <c r="B58" s="132" t="s">
        <v>437</v>
      </c>
      <c r="C58" s="133">
        <f>C59+C68+C71+C77</f>
        <v>0</v>
      </c>
      <c r="D58" s="133">
        <f>D59+D68+D71+D77</f>
        <v>45839.22</v>
      </c>
    </row>
    <row r="59" spans="1:4" ht="9.9499999999999993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45839.22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1500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41540.22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2799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ht="9.9499999999999993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ht="9.9499999999999993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ht="9.9499999999999993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ht="9.9499999999999993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ht="9.9499999999999993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ht="9.9499999999999993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ht="9.9499999999999993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ht="9.9499999999999993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ht="9.9499999999999993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29412.090000000004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-4760.46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34172.550000000003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ht="10.5" x14ac:dyDescent="0.25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ht="10.5" x14ac:dyDescent="0.25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ht="9.9499999999999993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ht="9.9499999999999993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ht="9.9499999999999993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ht="9.9499999999999993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ht="10.5" x14ac:dyDescent="0.25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ht="10.5" x14ac:dyDescent="0.25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ht="9.9499999999999993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ht="10.5" x14ac:dyDescent="0.25">
      <c r="A104" s="154"/>
      <c r="B104" s="162" t="s">
        <v>657</v>
      </c>
      <c r="C104" s="153">
        <f>+C105+C107</f>
        <v>12.18</v>
      </c>
      <c r="D104" s="153">
        <f>+D105+D107</f>
        <v>0</v>
      </c>
    </row>
    <row r="105" spans="1:4" s="128" customFormat="1" ht="10.5" x14ac:dyDescent="0.25">
      <c r="A105" s="151">
        <v>4300</v>
      </c>
      <c r="B105" s="157" t="s">
        <v>658</v>
      </c>
      <c r="C105" s="158">
        <f>+C106</f>
        <v>12.18</v>
      </c>
      <c r="D105" s="163">
        <f>+D106</f>
        <v>0</v>
      </c>
    </row>
    <row r="106" spans="1:4" s="128" customFormat="1" ht="9.9499999999999993" x14ac:dyDescent="0.2">
      <c r="A106" s="154">
        <v>4399</v>
      </c>
      <c r="B106" s="159" t="s">
        <v>351</v>
      </c>
      <c r="C106" s="160">
        <v>12.18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ht="9.9499999999999993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ht="9.9499999999999993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982889.14999999991</v>
      </c>
      <c r="D117" s="133">
        <f>D42+D43+D95-D101-D104</f>
        <v>3132626.71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ht="10.5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ht="10.5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activeCell="E4" sqref="E4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35">
      <c r="A3" s="187" t="s">
        <v>668</v>
      </c>
      <c r="B3" s="190"/>
      <c r="C3" s="189"/>
    </row>
    <row r="4" spans="1:3" s="40" customFormat="1" ht="18" customHeight="1" x14ac:dyDescent="0.25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2567440.8199999998</v>
      </c>
    </row>
    <row r="6" spans="1:3" ht="10.5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ht="9.9499999999999993" x14ac:dyDescent="0.2">
      <c r="A14" s="74"/>
      <c r="B14" s="66"/>
      <c r="C14" s="67"/>
    </row>
    <row r="15" spans="1:3" ht="10.5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ht="9.9499999999999993" x14ac:dyDescent="0.2">
      <c r="A18" s="70">
        <v>3.3</v>
      </c>
      <c r="B18" s="65" t="s">
        <v>530</v>
      </c>
      <c r="C18" s="146">
        <v>0</v>
      </c>
    </row>
    <row r="19" spans="1:3" ht="9.9499999999999993" x14ac:dyDescent="0.2">
      <c r="A19" s="59"/>
      <c r="B19" s="71"/>
      <c r="C19" s="72"/>
    </row>
    <row r="20" spans="1:3" ht="10.5" x14ac:dyDescent="0.2">
      <c r="A20" s="73" t="s">
        <v>659</v>
      </c>
      <c r="B20" s="73"/>
      <c r="C20" s="143">
        <f>C5+C7-C15</f>
        <v>2567440.8199999998</v>
      </c>
    </row>
    <row r="22" spans="1:3" ht="9.949999999999999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ht="10.5" x14ac:dyDescent="0.2">
      <c r="A4" s="191" t="s">
        <v>613</v>
      </c>
      <c r="B4" s="192"/>
      <c r="C4" s="193"/>
    </row>
    <row r="5" spans="1:3" ht="10.5" x14ac:dyDescent="0.2">
      <c r="A5" s="84" t="s">
        <v>533</v>
      </c>
      <c r="B5" s="58"/>
      <c r="C5" s="147">
        <v>1589901.56</v>
      </c>
    </row>
    <row r="6" spans="1:3" ht="10.5" x14ac:dyDescent="0.2">
      <c r="A6" s="78"/>
      <c r="B6" s="60"/>
      <c r="C6" s="79"/>
    </row>
    <row r="7" spans="1:3" ht="10.5" x14ac:dyDescent="0.2">
      <c r="A7" s="68" t="s">
        <v>534</v>
      </c>
      <c r="B7" s="80"/>
      <c r="C7" s="144">
        <f>SUM(C8:C28)</f>
        <v>5362.07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5362.07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ht="9.949999999999999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ht="9.9499999999999993" x14ac:dyDescent="0.2">
      <c r="A37" s="90" t="s">
        <v>663</v>
      </c>
      <c r="B37" s="85" t="s">
        <v>560</v>
      </c>
      <c r="C37" s="150">
        <v>0</v>
      </c>
    </row>
    <row r="38" spans="1:3" ht="9.9499999999999993" x14ac:dyDescent="0.2">
      <c r="A38" s="78"/>
      <c r="B38" s="81"/>
      <c r="C38" s="82"/>
    </row>
    <row r="39" spans="1:3" ht="10.5" x14ac:dyDescent="0.2">
      <c r="A39" s="83" t="s">
        <v>660</v>
      </c>
      <c r="B39" s="58"/>
      <c r="C39" s="143">
        <f>C5-C7+C30</f>
        <v>1584539.49</v>
      </c>
    </row>
    <row r="41" spans="1:3" ht="9.949999999999999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27"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5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ht="10.5" x14ac:dyDescent="0.25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ht="10.5" x14ac:dyDescent="0.25">
      <c r="A8" s="43">
        <v>7000</v>
      </c>
      <c r="B8" s="44" t="s">
        <v>122</v>
      </c>
    </row>
    <row r="9" spans="1:10" ht="9.9499999999999993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ht="9.9499999999999993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ht="9.9499999999999993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ht="9.9499999999999993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ht="9.9499999999999993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ht="9.9499999999999993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ht="9.9499999999999993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ht="9.9499999999999993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ht="10.5" x14ac:dyDescent="0.25">
      <c r="A35" s="43">
        <v>8000</v>
      </c>
      <c r="B35" s="44" t="s">
        <v>94</v>
      </c>
    </row>
    <row r="36" spans="1:6" ht="9.9499999999999993" x14ac:dyDescent="0.2">
      <c r="C36" s="34"/>
      <c r="D36" s="34"/>
      <c r="E36" s="34"/>
      <c r="F36" s="34"/>
    </row>
    <row r="37" spans="1:6" ht="10.5" x14ac:dyDescent="0.2">
      <c r="B37" s="184" t="str">
        <f>A1</f>
        <v>Comité Ejecutivo de Agua Potable de Santa Ana Pacueco, Gto.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8600610.1099999994</v>
      </c>
      <c r="D42" s="34"/>
      <c r="E42" s="34"/>
      <c r="F42" s="34"/>
    </row>
    <row r="43" spans="1:6" x14ac:dyDescent="0.2">
      <c r="B43" s="171" t="s">
        <v>92</v>
      </c>
      <c r="C43" s="172">
        <v>-6033169.29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-2567440.8199999998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Comité Ejecutivo de Agua Potable de Santa Ana Pacueco, Gto.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-8600610.1099999994</v>
      </c>
    </row>
    <row r="54" spans="2:3" x14ac:dyDescent="0.2">
      <c r="B54" s="171" t="s">
        <v>87</v>
      </c>
      <c r="C54" s="176">
        <v>1010000</v>
      </c>
    </row>
    <row r="55" spans="2:3" x14ac:dyDescent="0.2">
      <c r="B55" s="171" t="s">
        <v>666</v>
      </c>
      <c r="C55" s="176">
        <v>0</v>
      </c>
    </row>
    <row r="56" spans="2:3" x14ac:dyDescent="0.2">
      <c r="B56" s="171" t="s">
        <v>86</v>
      </c>
      <c r="C56" s="176">
        <v>6000708.5499999998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1589901.56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17" customFormat="1" ht="10.5" x14ac:dyDescent="0.25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ht="9.9499999999999993" x14ac:dyDescent="0.2">
      <c r="A6" s="119"/>
      <c r="B6" s="119"/>
      <c r="C6" s="119"/>
      <c r="D6" s="119"/>
      <c r="H6" s="118"/>
    </row>
    <row r="7" spans="1:8" s="117" customFormat="1" ht="12.95" x14ac:dyDescent="0.3">
      <c r="A7" s="118" t="s">
        <v>35</v>
      </c>
      <c r="B7" s="118"/>
      <c r="C7" s="118"/>
      <c r="D7" s="118"/>
    </row>
    <row r="8" spans="1:8" s="117" customFormat="1" ht="9.9499999999999993" x14ac:dyDescent="0.2">
      <c r="A8" s="118"/>
      <c r="B8" s="118"/>
      <c r="C8" s="118"/>
      <c r="D8" s="118"/>
    </row>
    <row r="9" spans="1:8" s="117" customFormat="1" ht="10.5" x14ac:dyDescent="0.25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5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ht="9.9499999999999993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ht="9.9499999999999993" x14ac:dyDescent="0.2">
      <c r="A25" s="118" t="s">
        <v>518</v>
      </c>
      <c r="B25" s="118"/>
      <c r="C25" s="118"/>
      <c r="D25" s="118"/>
    </row>
    <row r="26" spans="1:4" s="117" customFormat="1" ht="9.9499999999999993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2024-04-26T17:02:24Z</cp:lastPrinted>
  <dcterms:created xsi:type="dcterms:W3CDTF">2012-12-11T20:36:24Z</dcterms:created>
  <dcterms:modified xsi:type="dcterms:W3CDTF">2024-04-26T17:06:43Z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